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Тбл оптимальных размеров" sheetId="1" r:id="rId1"/>
    <sheet name="Автоматический расчет" sheetId="2" r:id="rId2"/>
  </sheets>
  <definedNames/>
  <calcPr fullCalcOnLoad="1"/>
</workbook>
</file>

<file path=xl/sharedStrings.xml><?xml version="1.0" encoding="utf-8"?>
<sst xmlns="http://schemas.openxmlformats.org/spreadsheetml/2006/main" count="92" uniqueCount="59">
  <si>
    <t>лист</t>
  </si>
  <si>
    <t>1/2 листа</t>
  </si>
  <si>
    <t>1/3 листа</t>
  </si>
  <si>
    <t>Руст</t>
  </si>
  <si>
    <t>Ширина</t>
  </si>
  <si>
    <t>Поле</t>
  </si>
  <si>
    <t>Оси</t>
  </si>
  <si>
    <t>Высота</t>
  </si>
  <si>
    <t>Оптимизацию производить по одному размеру (высоте или ширине).</t>
  </si>
  <si>
    <t>Глубина :</t>
  </si>
  <si>
    <t>Zn</t>
  </si>
  <si>
    <t>Руст :</t>
  </si>
  <si>
    <t>Кол-во</t>
  </si>
  <si>
    <t>Развертка</t>
  </si>
  <si>
    <t>Расчет значений максимальных размеров</t>
  </si>
  <si>
    <t>MAX р-ры</t>
  </si>
  <si>
    <t>x'</t>
  </si>
  <si>
    <t>y'</t>
  </si>
  <si>
    <t>∆ x</t>
  </si>
  <si>
    <t>∆ y</t>
  </si>
  <si>
    <t>Резерв</t>
  </si>
  <si>
    <t>x</t>
  </si>
  <si>
    <t>y</t>
  </si>
  <si>
    <t>A - max</t>
  </si>
  <si>
    <t>B - max</t>
  </si>
  <si>
    <t>Поле А</t>
  </si>
  <si>
    <t>Поле В</t>
  </si>
  <si>
    <t>Поле А х В</t>
  </si>
  <si>
    <t>ПОЛЕ В</t>
  </si>
  <si>
    <t>Габариты</t>
  </si>
  <si>
    <t>1/4 листа</t>
  </si>
  <si>
    <t>ПОЛЕ А</t>
  </si>
  <si>
    <t>Либерта 100 Zn 1.2 фронтальная, глубина 26</t>
  </si>
  <si>
    <t>Либерта 100 Zn 0.7 фронтальная, глубина 26</t>
  </si>
  <si>
    <t>Размеры развертки по размерам заготовки</t>
  </si>
  <si>
    <t>Толщина</t>
  </si>
  <si>
    <t>Габарит</t>
  </si>
  <si>
    <t>К^</t>
  </si>
  <si>
    <t>K^^</t>
  </si>
  <si>
    <t>Размеры по :</t>
  </si>
  <si>
    <t>Металл :</t>
  </si>
  <si>
    <t>Конквест</t>
  </si>
  <si>
    <t>Тип металла :</t>
  </si>
  <si>
    <t>Толщина :</t>
  </si>
  <si>
    <t>Ценовая</t>
  </si>
  <si>
    <t>А</t>
  </si>
  <si>
    <t>В</t>
  </si>
  <si>
    <t>Мар-ка</t>
  </si>
  <si>
    <t>Цвет</t>
  </si>
  <si>
    <t>группа</t>
  </si>
  <si>
    <t>x"</t>
  </si>
  <si>
    <t>x'"</t>
  </si>
  <si>
    <t>x""</t>
  </si>
  <si>
    <t>x'""</t>
  </si>
  <si>
    <t>y"</t>
  </si>
  <si>
    <t>y'"</t>
  </si>
  <si>
    <t>y""</t>
  </si>
  <si>
    <t>y'""</t>
  </si>
  <si>
    <t>полю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</si>
</sst>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0&quot;р.&quot;"/>
    <numFmt numFmtId="166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Fill="1" applyBorder="1" applyAlignment="1">
      <alignment vertical="center" wrapText="1"/>
    </xf>
    <xf numFmtId="14" fontId="0" fillId="0" borderId="0" xfId="0" applyNumberFormat="1" applyFill="1" applyBorder="1" applyAlignment="1" applyProtection="1">
      <alignment/>
      <protection locked="0"/>
    </xf>
    <xf numFmtId="10" fontId="6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b val="0"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b/>
        <i val="0"/>
        <color rgb="FFFF000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123825</xdr:rowOff>
    </xdr:from>
    <xdr:to>
      <xdr:col>17</xdr:col>
      <xdr:colOff>438150</xdr:colOff>
      <xdr:row>31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15859" r="15441"/>
        <a:stretch>
          <a:fillRect/>
        </a:stretch>
      </xdr:blipFill>
      <xdr:spPr>
        <a:xfrm>
          <a:off x="5295900" y="333375"/>
          <a:ext cx="7943850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K36" sqref="K36"/>
    </sheetView>
  </sheetViews>
  <sheetFormatPr defaultColWidth="9.00390625" defaultRowHeight="12.75"/>
  <cols>
    <col min="1" max="1" width="11.00390625" style="0" customWidth="1"/>
    <col min="2" max="2" width="13.875" style="0" customWidth="1"/>
    <col min="3" max="6" width="11.00390625" style="0" customWidth="1"/>
  </cols>
  <sheetData>
    <row r="1" spans="1:5" ht="16.5" thickBot="1">
      <c r="A1" s="64" t="s">
        <v>32</v>
      </c>
      <c r="B1" s="64"/>
      <c r="C1" s="64"/>
      <c r="D1" s="64"/>
      <c r="E1" s="64"/>
    </row>
    <row r="2" spans="1:11" ht="12.75">
      <c r="A2" s="6"/>
      <c r="B2" s="7"/>
      <c r="C2" s="65" t="s">
        <v>4</v>
      </c>
      <c r="D2" s="65"/>
      <c r="E2" s="65"/>
      <c r="F2" s="17"/>
      <c r="I2" s="67"/>
      <c r="J2" s="67"/>
      <c r="K2" s="67"/>
    </row>
    <row r="3" spans="1:11" ht="12.75">
      <c r="A3" s="8"/>
      <c r="B3" s="3"/>
      <c r="C3" s="66" t="s">
        <v>31</v>
      </c>
      <c r="D3" s="66"/>
      <c r="E3" s="66"/>
      <c r="F3" s="9"/>
      <c r="I3" s="67"/>
      <c r="J3" s="67"/>
      <c r="K3" s="67"/>
    </row>
    <row r="4" spans="1:11" ht="12.75">
      <c r="A4" s="8"/>
      <c r="B4" s="61" t="s">
        <v>3</v>
      </c>
      <c r="C4" s="5" t="s">
        <v>0</v>
      </c>
      <c r="D4" s="5" t="s">
        <v>1</v>
      </c>
      <c r="E4" s="5" t="s">
        <v>2</v>
      </c>
      <c r="F4" s="9" t="s">
        <v>30</v>
      </c>
      <c r="H4" s="68"/>
      <c r="I4" s="1"/>
      <c r="J4" s="1"/>
      <c r="K4" s="1"/>
    </row>
    <row r="5" spans="1:11" ht="12.75">
      <c r="A5" s="8"/>
      <c r="B5" s="61"/>
      <c r="C5" s="5">
        <v>1240</v>
      </c>
      <c r="D5" s="5">
        <v>620</v>
      </c>
      <c r="E5" s="5">
        <v>410</v>
      </c>
      <c r="F5" s="9">
        <v>306</v>
      </c>
      <c r="H5" s="68"/>
      <c r="I5" s="1"/>
      <c r="J5" s="1"/>
      <c r="K5" s="1"/>
    </row>
    <row r="6" spans="1:11" ht="22.5" customHeight="1">
      <c r="A6" s="10" t="s">
        <v>5</v>
      </c>
      <c r="B6" s="61">
        <v>21.5</v>
      </c>
      <c r="C6" s="11">
        <v>1175</v>
      </c>
      <c r="D6" s="11">
        <v>545</v>
      </c>
      <c r="E6" s="11">
        <v>335</v>
      </c>
      <c r="F6" s="12">
        <v>230</v>
      </c>
      <c r="H6" s="68"/>
      <c r="I6" s="2"/>
      <c r="J6" s="2"/>
      <c r="K6" s="2"/>
    </row>
    <row r="7" spans="1:11" ht="22.5" customHeight="1">
      <c r="A7" s="10" t="s">
        <v>6</v>
      </c>
      <c r="B7" s="61"/>
      <c r="C7" s="11">
        <v>1195</v>
      </c>
      <c r="D7" s="11">
        <v>565</v>
      </c>
      <c r="E7" s="11">
        <v>355</v>
      </c>
      <c r="F7" s="12">
        <v>250</v>
      </c>
      <c r="H7" s="68"/>
      <c r="I7" s="2"/>
      <c r="J7" s="2"/>
      <c r="K7" s="2"/>
    </row>
    <row r="8" spans="1:11" ht="22.5" customHeight="1" thickBot="1">
      <c r="A8" s="18" t="s">
        <v>29</v>
      </c>
      <c r="B8" s="62"/>
      <c r="C8" s="13">
        <v>1215</v>
      </c>
      <c r="D8" s="13">
        <v>585</v>
      </c>
      <c r="E8" s="13">
        <v>375</v>
      </c>
      <c r="F8" s="14">
        <v>270</v>
      </c>
      <c r="H8" s="68"/>
      <c r="I8" s="2"/>
      <c r="J8" s="2"/>
      <c r="K8" s="2"/>
    </row>
    <row r="9" spans="1:11" ht="22.5" customHeight="1" thickBot="1">
      <c r="A9" s="3"/>
      <c r="B9" s="4"/>
      <c r="C9" s="4"/>
      <c r="D9" s="4"/>
      <c r="E9" s="4"/>
      <c r="F9" s="4"/>
      <c r="H9" s="2"/>
      <c r="I9" s="2"/>
      <c r="J9" s="2"/>
      <c r="K9" s="2"/>
    </row>
    <row r="10" spans="1:11" ht="12.75">
      <c r="A10" s="6"/>
      <c r="B10" s="7"/>
      <c r="C10" s="65" t="s">
        <v>7</v>
      </c>
      <c r="D10" s="65"/>
      <c r="E10" s="65"/>
      <c r="F10" s="17"/>
      <c r="I10" s="67"/>
      <c r="J10" s="67"/>
      <c r="K10" s="67"/>
    </row>
    <row r="11" spans="1:11" ht="12.75">
      <c r="A11" s="8"/>
      <c r="B11" s="3"/>
      <c r="C11" s="66" t="s">
        <v>28</v>
      </c>
      <c r="D11" s="66"/>
      <c r="E11" s="66"/>
      <c r="F11" s="9"/>
      <c r="I11" s="67"/>
      <c r="J11" s="67"/>
      <c r="K11" s="67"/>
    </row>
    <row r="12" spans="1:11" ht="12.75">
      <c r="A12" s="8"/>
      <c r="B12" s="61" t="s">
        <v>3</v>
      </c>
      <c r="C12" s="5" t="s">
        <v>0</v>
      </c>
      <c r="D12" s="5" t="s">
        <v>1</v>
      </c>
      <c r="E12" s="5" t="s">
        <v>2</v>
      </c>
      <c r="F12" s="9" t="s">
        <v>30</v>
      </c>
      <c r="H12" s="68"/>
      <c r="I12" s="1"/>
      <c r="J12" s="1"/>
      <c r="K12" s="1"/>
    </row>
    <row r="13" spans="1:11" ht="12.75">
      <c r="A13" s="8"/>
      <c r="B13" s="61"/>
      <c r="C13" s="5">
        <v>1240</v>
      </c>
      <c r="D13" s="5">
        <v>620</v>
      </c>
      <c r="E13" s="5">
        <v>410</v>
      </c>
      <c r="F13" s="9">
        <v>306</v>
      </c>
      <c r="H13" s="68"/>
      <c r="I13" s="1"/>
      <c r="J13" s="1"/>
      <c r="K13" s="1"/>
    </row>
    <row r="14" spans="1:11" ht="22.5" customHeight="1">
      <c r="A14" s="10" t="s">
        <v>5</v>
      </c>
      <c r="B14" s="61">
        <v>21.5</v>
      </c>
      <c r="C14" s="11">
        <v>1175</v>
      </c>
      <c r="D14" s="11">
        <v>545</v>
      </c>
      <c r="E14" s="11">
        <v>335</v>
      </c>
      <c r="F14" s="12">
        <v>230</v>
      </c>
      <c r="H14" s="68"/>
      <c r="I14" s="2"/>
      <c r="J14" s="2"/>
      <c r="K14" s="2"/>
    </row>
    <row r="15" spans="1:11" ht="22.5" customHeight="1">
      <c r="A15" s="10" t="s">
        <v>6</v>
      </c>
      <c r="B15" s="61"/>
      <c r="C15" s="11">
        <v>1195</v>
      </c>
      <c r="D15" s="11">
        <v>565</v>
      </c>
      <c r="E15" s="11">
        <v>355</v>
      </c>
      <c r="F15" s="12">
        <v>250</v>
      </c>
      <c r="H15" s="68"/>
      <c r="I15" s="2"/>
      <c r="J15" s="2"/>
      <c r="K15" s="2"/>
    </row>
    <row r="16" spans="1:11" ht="22.5" customHeight="1" thickBot="1">
      <c r="A16" s="18" t="s">
        <v>29</v>
      </c>
      <c r="B16" s="62"/>
      <c r="C16" s="13">
        <v>1215</v>
      </c>
      <c r="D16" s="13">
        <v>585</v>
      </c>
      <c r="E16" s="13">
        <v>375</v>
      </c>
      <c r="F16" s="14">
        <v>270</v>
      </c>
      <c r="H16" s="68"/>
      <c r="I16" s="2"/>
      <c r="J16" s="2"/>
      <c r="K16" s="2"/>
    </row>
    <row r="18" spans="1:5" ht="16.5" thickBot="1">
      <c r="A18" s="64" t="s">
        <v>33</v>
      </c>
      <c r="B18" s="64"/>
      <c r="C18" s="64"/>
      <c r="D18" s="64"/>
      <c r="E18" s="64"/>
    </row>
    <row r="19" spans="1:11" ht="12.75">
      <c r="A19" s="6"/>
      <c r="B19" s="7"/>
      <c r="C19" s="65" t="s">
        <v>4</v>
      </c>
      <c r="D19" s="65"/>
      <c r="E19" s="65"/>
      <c r="F19" s="17"/>
      <c r="I19" s="67"/>
      <c r="J19" s="67"/>
      <c r="K19" s="67"/>
    </row>
    <row r="20" spans="1:11" ht="12.75">
      <c r="A20" s="8"/>
      <c r="B20" s="3"/>
      <c r="C20" s="66" t="s">
        <v>31</v>
      </c>
      <c r="D20" s="66"/>
      <c r="E20" s="66"/>
      <c r="F20" s="9"/>
      <c r="I20" s="67"/>
      <c r="J20" s="67"/>
      <c r="K20" s="67"/>
    </row>
    <row r="21" spans="1:11" ht="12.75">
      <c r="A21" s="8"/>
      <c r="B21" s="61" t="s">
        <v>3</v>
      </c>
      <c r="C21" s="5" t="s">
        <v>0</v>
      </c>
      <c r="D21" s="5" t="s">
        <v>1</v>
      </c>
      <c r="E21" s="5" t="s">
        <v>2</v>
      </c>
      <c r="F21" s="9" t="s">
        <v>30</v>
      </c>
      <c r="H21" s="68"/>
      <c r="I21" s="1"/>
      <c r="J21" s="1"/>
      <c r="K21" s="1"/>
    </row>
    <row r="22" spans="1:11" ht="12.75">
      <c r="A22" s="8"/>
      <c r="B22" s="61"/>
      <c r="C22" s="5">
        <v>1240</v>
      </c>
      <c r="D22" s="5">
        <v>620</v>
      </c>
      <c r="E22" s="5">
        <v>410</v>
      </c>
      <c r="F22" s="9">
        <v>306</v>
      </c>
      <c r="H22" s="68"/>
      <c r="I22" s="1"/>
      <c r="J22" s="1"/>
      <c r="K22" s="1"/>
    </row>
    <row r="23" spans="1:11" ht="22.5" customHeight="1">
      <c r="A23" s="10" t="s">
        <v>5</v>
      </c>
      <c r="B23" s="61">
        <v>21.5</v>
      </c>
      <c r="C23" s="11">
        <v>1164</v>
      </c>
      <c r="D23" s="11">
        <v>543</v>
      </c>
      <c r="E23" s="11">
        <v>333</v>
      </c>
      <c r="F23" s="12">
        <v>228</v>
      </c>
      <c r="H23" s="68"/>
      <c r="I23" s="2"/>
      <c r="J23" s="2"/>
      <c r="K23" s="2"/>
    </row>
    <row r="24" spans="1:11" ht="22.5" customHeight="1">
      <c r="A24" s="10" t="s">
        <v>6</v>
      </c>
      <c r="B24" s="61"/>
      <c r="C24" s="11">
        <v>1184</v>
      </c>
      <c r="D24" s="11">
        <v>563</v>
      </c>
      <c r="E24" s="11">
        <v>353</v>
      </c>
      <c r="F24" s="12">
        <v>248</v>
      </c>
      <c r="H24" s="68"/>
      <c r="I24" s="2"/>
      <c r="J24" s="2"/>
      <c r="K24" s="2"/>
    </row>
    <row r="25" spans="1:11" ht="22.5" customHeight="1" thickBot="1">
      <c r="A25" s="18" t="s">
        <v>29</v>
      </c>
      <c r="B25" s="62"/>
      <c r="C25" s="13">
        <v>1204</v>
      </c>
      <c r="D25" s="13">
        <v>583</v>
      </c>
      <c r="E25" s="13">
        <v>373</v>
      </c>
      <c r="F25" s="14">
        <v>268</v>
      </c>
      <c r="H25" s="68"/>
      <c r="I25" s="2"/>
      <c r="J25" s="2"/>
      <c r="K25" s="2"/>
    </row>
    <row r="26" spans="1:11" ht="22.5" customHeight="1" thickBot="1">
      <c r="A26" s="3"/>
      <c r="B26" s="4"/>
      <c r="C26" s="4"/>
      <c r="D26" s="4"/>
      <c r="E26" s="4"/>
      <c r="F26" s="4"/>
      <c r="H26" s="2"/>
      <c r="I26" s="2"/>
      <c r="J26" s="2"/>
      <c r="K26" s="2"/>
    </row>
    <row r="27" spans="1:11" ht="12.75">
      <c r="A27" s="6"/>
      <c r="B27" s="7"/>
      <c r="C27" s="65" t="s">
        <v>7</v>
      </c>
      <c r="D27" s="65"/>
      <c r="E27" s="65"/>
      <c r="F27" s="17"/>
      <c r="I27" s="67"/>
      <c r="J27" s="67"/>
      <c r="K27" s="67"/>
    </row>
    <row r="28" spans="1:11" ht="12.75">
      <c r="A28" s="8"/>
      <c r="B28" s="3"/>
      <c r="C28" s="66" t="s">
        <v>28</v>
      </c>
      <c r="D28" s="66"/>
      <c r="E28" s="66"/>
      <c r="F28" s="9"/>
      <c r="I28" s="67"/>
      <c r="J28" s="67"/>
      <c r="K28" s="67"/>
    </row>
    <row r="29" spans="1:11" ht="12.75">
      <c r="A29" s="8"/>
      <c r="B29" s="61" t="s">
        <v>3</v>
      </c>
      <c r="C29" s="5" t="s">
        <v>0</v>
      </c>
      <c r="D29" s="5" t="s">
        <v>1</v>
      </c>
      <c r="E29" s="5" t="s">
        <v>2</v>
      </c>
      <c r="F29" s="9" t="s">
        <v>30</v>
      </c>
      <c r="H29" s="68"/>
      <c r="I29" s="1"/>
      <c r="J29" s="1"/>
      <c r="K29" s="1"/>
    </row>
    <row r="30" spans="1:11" ht="12.75">
      <c r="A30" s="8"/>
      <c r="B30" s="61"/>
      <c r="C30" s="5">
        <v>1240</v>
      </c>
      <c r="D30" s="5">
        <v>620</v>
      </c>
      <c r="E30" s="5">
        <v>410</v>
      </c>
      <c r="F30" s="9">
        <v>306</v>
      </c>
      <c r="H30" s="68"/>
      <c r="I30" s="1"/>
      <c r="J30" s="1"/>
      <c r="K30" s="1"/>
    </row>
    <row r="31" spans="1:11" ht="22.5" customHeight="1">
      <c r="A31" s="10" t="s">
        <v>5</v>
      </c>
      <c r="B31" s="61">
        <v>21.5</v>
      </c>
      <c r="C31" s="11">
        <v>1164</v>
      </c>
      <c r="D31" s="11">
        <v>543</v>
      </c>
      <c r="E31" s="11">
        <v>333</v>
      </c>
      <c r="F31" s="12">
        <v>228</v>
      </c>
      <c r="H31" s="68"/>
      <c r="I31" s="2"/>
      <c r="J31" s="2"/>
      <c r="K31" s="2"/>
    </row>
    <row r="32" spans="1:11" ht="22.5" customHeight="1">
      <c r="A32" s="10" t="s">
        <v>6</v>
      </c>
      <c r="B32" s="61"/>
      <c r="C32" s="11">
        <v>1184</v>
      </c>
      <c r="D32" s="11">
        <v>563</v>
      </c>
      <c r="E32" s="11">
        <v>353</v>
      </c>
      <c r="F32" s="12">
        <v>248</v>
      </c>
      <c r="H32" s="68"/>
      <c r="I32" s="2"/>
      <c r="J32" s="2"/>
      <c r="K32" s="2"/>
    </row>
    <row r="33" spans="1:11" ht="22.5" customHeight="1" thickBot="1">
      <c r="A33" s="18" t="s">
        <v>29</v>
      </c>
      <c r="B33" s="62"/>
      <c r="C33" s="13">
        <v>1204</v>
      </c>
      <c r="D33" s="13">
        <v>583</v>
      </c>
      <c r="E33" s="13">
        <v>373</v>
      </c>
      <c r="F33" s="14">
        <v>268</v>
      </c>
      <c r="H33" s="68"/>
      <c r="I33" s="2"/>
      <c r="J33" s="2"/>
      <c r="K33" s="2"/>
    </row>
    <row r="34" spans="1:5" ht="12.75">
      <c r="A34" s="63" t="s">
        <v>8</v>
      </c>
      <c r="B34" s="63"/>
      <c r="C34" s="63"/>
      <c r="D34" s="63"/>
      <c r="E34" s="63"/>
    </row>
    <row r="35" spans="1:5" ht="12.75">
      <c r="A35" s="63"/>
      <c r="B35" s="63"/>
      <c r="C35" s="63"/>
      <c r="D35" s="63"/>
      <c r="E35" s="63"/>
    </row>
  </sheetData>
  <sheetProtection password="C65B" sheet="1" objects="1" scenarios="1"/>
  <mergeCells count="35">
    <mergeCell ref="H31:H33"/>
    <mergeCell ref="I27:K27"/>
    <mergeCell ref="C28:E28"/>
    <mergeCell ref="I28:K28"/>
    <mergeCell ref="H29:H30"/>
    <mergeCell ref="I20:K20"/>
    <mergeCell ref="B21:B22"/>
    <mergeCell ref="H21:H22"/>
    <mergeCell ref="B23:B25"/>
    <mergeCell ref="H23:H25"/>
    <mergeCell ref="I10:K10"/>
    <mergeCell ref="I11:K11"/>
    <mergeCell ref="H12:H13"/>
    <mergeCell ref="C19:E19"/>
    <mergeCell ref="I19:K19"/>
    <mergeCell ref="C10:E10"/>
    <mergeCell ref="C11:E11"/>
    <mergeCell ref="H14:H16"/>
    <mergeCell ref="A18:E18"/>
    <mergeCell ref="I2:K2"/>
    <mergeCell ref="I3:K3"/>
    <mergeCell ref="H4:H5"/>
    <mergeCell ref="H6:H8"/>
    <mergeCell ref="A1:E1"/>
    <mergeCell ref="C2:E2"/>
    <mergeCell ref="C3:E3"/>
    <mergeCell ref="B12:B13"/>
    <mergeCell ref="B31:B33"/>
    <mergeCell ref="B4:B5"/>
    <mergeCell ref="B6:B8"/>
    <mergeCell ref="A34:E35"/>
    <mergeCell ref="B14:B16"/>
    <mergeCell ref="C20:E20"/>
    <mergeCell ref="C27:E27"/>
    <mergeCell ref="B29:B30"/>
  </mergeCells>
  <printOptions/>
  <pageMargins left="0.19" right="0.19" top="0.32" bottom="0.38" header="0.2" footer="0.17"/>
  <pageSetup horizontalDpi="600" verticalDpi="600" orientation="landscape" paperSize="9" scale="82" r:id="rId2"/>
  <headerFooter alignWithMargins="0">
    <oddFooter>&amp;C&amp;Z&amp;F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"/>
  <sheetViews>
    <sheetView workbookViewId="0" topLeftCell="A1">
      <selection activeCell="B19" sqref="B19"/>
    </sheetView>
  </sheetViews>
  <sheetFormatPr defaultColWidth="9.00390625" defaultRowHeight="12.75"/>
  <cols>
    <col min="1" max="2" width="10.125" style="15" customWidth="1"/>
    <col min="3" max="4" width="9.125" style="15" hidden="1" customWidth="1"/>
    <col min="5" max="5" width="9.125" style="15" customWidth="1"/>
    <col min="6" max="7" width="9.125" style="15" hidden="1" customWidth="1"/>
    <col min="8" max="8" width="10.375" style="15" customWidth="1"/>
    <col min="9" max="9" width="9.125" style="15" customWidth="1"/>
    <col min="10" max="24" width="6.875" style="15" hidden="1" customWidth="1"/>
    <col min="25" max="25" width="9.125" style="15" customWidth="1"/>
    <col min="26" max="26" width="9.125" style="16" customWidth="1"/>
    <col min="27" max="27" width="9.125" style="0" customWidth="1"/>
    <col min="28" max="32" width="9.125" style="0" hidden="1" customWidth="1"/>
    <col min="33" max="33" width="9.125" style="0" customWidth="1"/>
  </cols>
  <sheetData>
    <row r="1" spans="1:32" s="49" customFormat="1" ht="15.75">
      <c r="A1" s="51"/>
      <c r="B1" s="51"/>
      <c r="C1" s="24"/>
      <c r="D1" s="24"/>
      <c r="E1" s="48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B1" s="51" t="s">
        <v>34</v>
      </c>
      <c r="AC1" s="51"/>
      <c r="AD1" s="51"/>
      <c r="AE1" s="51"/>
      <c r="AF1" s="51"/>
    </row>
    <row r="2" spans="5:32" s="49" customFormat="1" ht="15">
      <c r="E2" s="48"/>
      <c r="AB2" s="49" t="s">
        <v>35</v>
      </c>
      <c r="AC2" s="49" t="s">
        <v>36</v>
      </c>
      <c r="AD2" s="49" t="s">
        <v>6</v>
      </c>
      <c r="AE2" s="49" t="s">
        <v>5</v>
      </c>
      <c r="AF2" s="49" t="s">
        <v>37</v>
      </c>
    </row>
    <row r="3" spans="2:32" s="49" customFormat="1" ht="12.75" customHeight="1">
      <c r="B3" s="50"/>
      <c r="C3" s="50"/>
      <c r="D3" s="50"/>
      <c r="E3" s="57"/>
      <c r="F3" s="57"/>
      <c r="G3" s="57"/>
      <c r="H3" s="57"/>
      <c r="I3" s="57"/>
      <c r="Z3" s="58"/>
      <c r="AB3" s="24">
        <v>0.7</v>
      </c>
      <c r="AC3" s="24">
        <v>37</v>
      </c>
      <c r="AD3" s="24">
        <v>57</v>
      </c>
      <c r="AE3" s="24">
        <v>77</v>
      </c>
      <c r="AF3" s="24">
        <f>IF(Y11=0.7,1,0)</f>
        <v>0</v>
      </c>
    </row>
    <row r="4" spans="2:32" s="49" customFormat="1" ht="12.75">
      <c r="B4" s="50"/>
      <c r="C4" s="50"/>
      <c r="D4" s="50"/>
      <c r="E4" s="57"/>
      <c r="F4" s="57"/>
      <c r="G4" s="57"/>
      <c r="H4" s="57"/>
      <c r="I4" s="57"/>
      <c r="Z4" s="58"/>
      <c r="AB4" s="24">
        <v>1.2</v>
      </c>
      <c r="AC4" s="24">
        <v>35</v>
      </c>
      <c r="AD4" s="24">
        <v>55</v>
      </c>
      <c r="AE4" s="24">
        <v>75</v>
      </c>
      <c r="AF4" s="24">
        <f>IF(Y11=1.2,1,0)</f>
        <v>1</v>
      </c>
    </row>
    <row r="5" spans="2:31" s="49" customFormat="1" ht="12.75">
      <c r="B5" s="50"/>
      <c r="C5" s="50"/>
      <c r="D5" s="50"/>
      <c r="E5" s="57"/>
      <c r="F5" s="57"/>
      <c r="G5" s="57"/>
      <c r="H5" s="57"/>
      <c r="I5" s="57"/>
      <c r="Z5" s="58"/>
      <c r="AB5" s="49" t="s">
        <v>38</v>
      </c>
      <c r="AC5" s="24">
        <f>AC3*$AF$3+AC4*$AF$4</f>
        <v>35</v>
      </c>
      <c r="AD5" s="24">
        <f>AD3*$AF$3+AD4*$AF$4</f>
        <v>55</v>
      </c>
      <c r="AE5" s="24">
        <f>AE3*$AF$3+AE4*$AF$4</f>
        <v>75</v>
      </c>
    </row>
    <row r="6" spans="2:9" s="49" customFormat="1" ht="12.75">
      <c r="B6" s="50"/>
      <c r="C6" s="50"/>
      <c r="D6" s="50"/>
      <c r="E6" s="59"/>
      <c r="F6" s="59"/>
      <c r="G6" s="59"/>
      <c r="H6" s="59"/>
      <c r="I6" s="59"/>
    </row>
    <row r="7" s="49" customFormat="1" ht="15">
      <c r="E7" s="48"/>
    </row>
    <row r="8" spans="1:26" ht="15.75" customHeight="1">
      <c r="A8"/>
      <c r="B8" s="69" t="s">
        <v>39</v>
      </c>
      <c r="C8" s="70"/>
      <c r="D8" s="70"/>
      <c r="E8" s="70"/>
      <c r="F8" s="71"/>
      <c r="G8" s="55" t="s">
        <v>58</v>
      </c>
      <c r="H8" s="56"/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4"/>
      <c r="Z8" s="24"/>
    </row>
    <row r="9" spans="1:26" ht="15">
      <c r="A9" s="21"/>
      <c r="B9"/>
      <c r="C9"/>
      <c r="D9"/>
      <c r="E9" s="19"/>
      <c r="F9"/>
      <c r="G9"/>
      <c r="H9"/>
      <c r="I9" s="21" t="s">
        <v>40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83" t="s">
        <v>41</v>
      </c>
      <c r="Z9" s="83"/>
    </row>
    <row r="10" spans="1:26" ht="15">
      <c r="A10" s="21" t="s">
        <v>9</v>
      </c>
      <c r="B10" s="25">
        <v>21.5</v>
      </c>
      <c r="C10" s="23"/>
      <c r="D10" s="23"/>
      <c r="E10" s="19"/>
      <c r="F10"/>
      <c r="G10"/>
      <c r="H10"/>
      <c r="I10" s="21" t="s">
        <v>42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 s="81" t="s">
        <v>10</v>
      </c>
      <c r="Z10" s="82"/>
    </row>
    <row r="11" spans="1:26" ht="15">
      <c r="A11" s="21" t="s">
        <v>11</v>
      </c>
      <c r="B11" s="25">
        <v>21.5</v>
      </c>
      <c r="C11" s="23"/>
      <c r="D11" s="23"/>
      <c r="E11" s="19"/>
      <c r="F11"/>
      <c r="G11"/>
      <c r="H11"/>
      <c r="I11" s="21" t="s">
        <v>43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53">
        <v>1.2</v>
      </c>
      <c r="Z11" s="54"/>
    </row>
    <row r="12" spans="1:26" ht="15">
      <c r="A12" s="21"/>
      <c r="B12" s="23"/>
      <c r="C12" s="23"/>
      <c r="D12" s="23"/>
      <c r="E12" s="19"/>
      <c r="F12"/>
      <c r="G12"/>
      <c r="H12"/>
      <c r="I12" s="21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s="23"/>
      <c r="Z12" s="23"/>
    </row>
    <row r="13" spans="1:26" ht="15">
      <c r="A13"/>
      <c r="B13"/>
      <c r="C13"/>
      <c r="D13"/>
      <c r="E13" s="19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21"/>
      <c r="Z13" s="60"/>
    </row>
    <row r="14" spans="1:26" ht="15.75" thickBot="1">
      <c r="A14"/>
      <c r="B14"/>
      <c r="C14"/>
      <c r="D14"/>
      <c r="E14" s="1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5">
      <c r="A15" s="72" t="str">
        <f>IF(G8="габаритам","Габаритные размеры",IF(G8="осям","Размеры по осям",IF(G8="полю","Размеры поля")))</f>
        <v>Размеры поля</v>
      </c>
      <c r="B15" s="73"/>
      <c r="C15" s="26"/>
      <c r="D15" s="26"/>
      <c r="E15" s="27"/>
      <c r="F15" s="28"/>
      <c r="G15" s="29" t="s">
        <v>44</v>
      </c>
      <c r="H15" s="74" t="s">
        <v>13</v>
      </c>
      <c r="I15" s="75"/>
      <c r="J15" s="76" t="s">
        <v>14</v>
      </c>
      <c r="K15" s="77"/>
      <c r="L15" s="77"/>
      <c r="M15" s="77"/>
      <c r="N15" s="77"/>
      <c r="O15" s="77"/>
      <c r="P15" s="77"/>
      <c r="Q15" s="77"/>
      <c r="R15" s="78"/>
      <c r="S15" s="5">
        <v>1241</v>
      </c>
      <c r="T15" s="5">
        <v>621</v>
      </c>
      <c r="U15" s="5">
        <v>411</v>
      </c>
      <c r="V15" s="5">
        <v>306</v>
      </c>
      <c r="W15" s="20"/>
      <c r="X15" s="30"/>
      <c r="Y15" s="79" t="s">
        <v>15</v>
      </c>
      <c r="Z15" s="80"/>
    </row>
    <row r="16" spans="1:26" ht="15.75" thickBot="1">
      <c r="A16" s="31" t="s">
        <v>45</v>
      </c>
      <c r="B16" s="32" t="s">
        <v>46</v>
      </c>
      <c r="C16" s="33" t="s">
        <v>47</v>
      </c>
      <c r="D16" s="33" t="str">
        <f>IF(G8="габаритам","Габариты А х В",IF(G8="осям","По осям А х В",IF(G8="полю","По полю А х В")))</f>
        <v>По полю А х В</v>
      </c>
      <c r="E16" s="34" t="s">
        <v>12</v>
      </c>
      <c r="F16" s="35" t="s">
        <v>48</v>
      </c>
      <c r="G16" s="36" t="s">
        <v>49</v>
      </c>
      <c r="H16" s="37" t="str">
        <f>IF(G8="габаритам","А+"&amp;AC5,IF(G8="осям","А+"&amp;AD5,IF(G8="полю","А+"&amp;AE5)))</f>
        <v>А+75</v>
      </c>
      <c r="I16" s="38" t="str">
        <f>IF(G8="габаритам","В+"&amp;AC5,IF(G8="осям","В+"&amp;AD5,IF(G8="полю","В+"&amp;AE5)))</f>
        <v>В+75</v>
      </c>
      <c r="J16" s="5" t="s">
        <v>16</v>
      </c>
      <c r="K16" s="5" t="s">
        <v>50</v>
      </c>
      <c r="L16" s="5" t="s">
        <v>51</v>
      </c>
      <c r="M16" s="5" t="s">
        <v>52</v>
      </c>
      <c r="N16" s="5" t="s">
        <v>53</v>
      </c>
      <c r="O16" s="5" t="s">
        <v>17</v>
      </c>
      <c r="P16" s="5" t="s">
        <v>54</v>
      </c>
      <c r="Q16" s="5" t="s">
        <v>55</v>
      </c>
      <c r="R16" s="5" t="s">
        <v>56</v>
      </c>
      <c r="S16" s="5" t="s">
        <v>57</v>
      </c>
      <c r="T16" s="5" t="s">
        <v>18</v>
      </c>
      <c r="U16" s="5" t="s">
        <v>19</v>
      </c>
      <c r="V16" s="5" t="s">
        <v>20</v>
      </c>
      <c r="W16" s="5" t="s">
        <v>21</v>
      </c>
      <c r="X16" s="22" t="s">
        <v>22</v>
      </c>
      <c r="Y16" s="37" t="s">
        <v>23</v>
      </c>
      <c r="Z16" s="38" t="s">
        <v>24</v>
      </c>
    </row>
    <row r="17" spans="1:26" ht="15" hidden="1">
      <c r="A17" s="39" t="s">
        <v>25</v>
      </c>
      <c r="B17" s="40" t="s">
        <v>26</v>
      </c>
      <c r="C17" s="41" t="s">
        <v>47</v>
      </c>
      <c r="D17" s="41" t="s">
        <v>27</v>
      </c>
      <c r="E17" s="42" t="s">
        <v>12</v>
      </c>
      <c r="F17" s="43" t="s">
        <v>48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5">
      <c r="A18" s="39"/>
      <c r="B18" s="40"/>
      <c r="C18" s="41"/>
      <c r="D18" s="41"/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5.75">
      <c r="A19" s="45">
        <v>230</v>
      </c>
      <c r="B19" s="45">
        <v>231</v>
      </c>
      <c r="C19" s="45"/>
      <c r="D19" s="45" t="str">
        <f>A19&amp;"x"&amp;B19</f>
        <v>230x231</v>
      </c>
      <c r="E19" s="46">
        <v>1</v>
      </c>
      <c r="F19" s="47"/>
      <c r="G19" s="47">
        <v>3</v>
      </c>
      <c r="H19" s="5">
        <f>IF(G8="габаритам",A19+AC5,IF(G8="осям",A19+AD5,IF(G8="полю",A19+AE5)))</f>
        <v>305</v>
      </c>
      <c r="I19" s="5">
        <f>IF(G8="габаритам",B19+AC5,IF(G8="осям",B19+AD5,IF(G8="полю",B19+AE5)))</f>
        <v>306</v>
      </c>
      <c r="J19" s="5">
        <f>IF(1241&lt;H19&lt;=1250,1250,IF(H19&gt;1250,H19,K19))</f>
        <v>313</v>
      </c>
      <c r="K19" s="5">
        <f>IF(H19&gt;=$T$15,1250,L19)</f>
        <v>313</v>
      </c>
      <c r="L19" s="5">
        <f>IF(H19&gt;=$U$15,625,M19)</f>
        <v>313</v>
      </c>
      <c r="M19" s="5">
        <f>IF(H19&gt;=$V$15,417,N19)</f>
        <v>313</v>
      </c>
      <c r="N19" s="5">
        <v>313</v>
      </c>
      <c r="O19" s="5">
        <f>IF(1241&lt;I19&lt;=1250,1250,IF(I19&gt;1250,I19,P19))</f>
        <v>417</v>
      </c>
      <c r="P19" s="5">
        <f>IF(I19&gt;=$T$15,1250,Q19)</f>
        <v>417</v>
      </c>
      <c r="Q19" s="5">
        <f>IF(I19&gt;=$U$15,625,R19)</f>
        <v>417</v>
      </c>
      <c r="R19" s="5">
        <f>IF(I19&gt;=$V$15,417,S19)</f>
        <v>417</v>
      </c>
      <c r="S19" s="5">
        <f>313</f>
        <v>313</v>
      </c>
      <c r="T19" s="5">
        <f>J19*I19/1000000</f>
        <v>0.095778</v>
      </c>
      <c r="U19" s="5">
        <f>O19*H19/1000000</f>
        <v>0.127185</v>
      </c>
      <c r="V19" s="5"/>
      <c r="W19" s="5">
        <f>IF(T19&lt;U19,J19,H19)</f>
        <v>313</v>
      </c>
      <c r="X19" s="5">
        <f>IF(T19&gt;=U19,O19,I19)</f>
        <v>306</v>
      </c>
      <c r="Y19" s="5">
        <f>IF(X19&gt;1250,J19,W19)</f>
        <v>313</v>
      </c>
      <c r="Z19" s="5">
        <f>IF(W19&gt;1250,O19,X19)</f>
        <v>306</v>
      </c>
    </row>
    <row r="20" spans="1:26" ht="15.75">
      <c r="A20" s="45">
        <v>400</v>
      </c>
      <c r="B20" s="45">
        <v>400</v>
      </c>
      <c r="C20" s="45"/>
      <c r="D20" s="45" t="str">
        <f>A20&amp;"x"&amp;B20</f>
        <v>400x400</v>
      </c>
      <c r="E20" s="46">
        <v>1</v>
      </c>
      <c r="F20" s="47"/>
      <c r="G20" s="47">
        <v>3</v>
      </c>
      <c r="H20" s="5">
        <f>IF(G8="габаритам",A20+AC5,IF(G8="осям",A20+AD5,IF(G8="полю",A20+AE5)))</f>
        <v>475</v>
      </c>
      <c r="I20" s="5">
        <f>IF(G8="габаритам",B20+AC5,IF(G8="осям",B20+AD5,IF(G8="полю",B20+AE5)))</f>
        <v>475</v>
      </c>
      <c r="J20" s="5">
        <f>IF(1241&lt;H20&lt;=1250,1250,IF(H20&gt;1250,H20,K20))</f>
        <v>625</v>
      </c>
      <c r="K20" s="5">
        <f>IF(H20&gt;=$T$15,1250,L20)</f>
        <v>625</v>
      </c>
      <c r="L20" s="5">
        <f>IF(H20&gt;=$U$15,625,M20)</f>
        <v>625</v>
      </c>
      <c r="M20" s="5">
        <f>IF(H20&gt;=$V$15,417,N20)</f>
        <v>417</v>
      </c>
      <c r="N20" s="5">
        <v>314</v>
      </c>
      <c r="O20" s="5">
        <f>IF(1241&lt;I20&lt;=1250,1250,IF(I20&gt;1250,I20,P20))</f>
        <v>625</v>
      </c>
      <c r="P20" s="5">
        <f>IF(I20&gt;=$T$15,1250,Q20)</f>
        <v>625</v>
      </c>
      <c r="Q20" s="5">
        <f>IF(I20&gt;=$U$15,625,R20)</f>
        <v>625</v>
      </c>
      <c r="R20" s="5">
        <f>IF(I20&gt;=$V$15,417,S20)</f>
        <v>417</v>
      </c>
      <c r="S20" s="5">
        <f>313</f>
        <v>313</v>
      </c>
      <c r="T20" s="5">
        <f>J20*I20/1000000</f>
        <v>0.296875</v>
      </c>
      <c r="U20" s="5">
        <f>O20*H20/1000000</f>
        <v>0.296875</v>
      </c>
      <c r="V20" s="5"/>
      <c r="W20" s="5">
        <f>IF(T20&lt;U20,J20,H20)</f>
        <v>475</v>
      </c>
      <c r="X20" s="5">
        <f>IF(T20&gt;=U20,O20,I20)</f>
        <v>625</v>
      </c>
      <c r="Y20" s="5">
        <f>IF(X20&gt;1250,J20,W20)</f>
        <v>475</v>
      </c>
      <c r="Z20" s="5">
        <f>IF(W20&gt;1250,O20,X20)</f>
        <v>625</v>
      </c>
    </row>
  </sheetData>
  <sheetProtection password="C65B" sheet="1" objects="1" scenarios="1"/>
  <mergeCells count="9">
    <mergeCell ref="B8:F8"/>
    <mergeCell ref="G8:H8"/>
    <mergeCell ref="Y9:Z9"/>
    <mergeCell ref="A15:B15"/>
    <mergeCell ref="H15:I15"/>
    <mergeCell ref="J15:R15"/>
    <mergeCell ref="Y15:Z15"/>
    <mergeCell ref="Y10:Z10"/>
    <mergeCell ref="Y11:Z11"/>
  </mergeCells>
  <conditionalFormatting sqref="J19:M20 O19:R20">
    <cfRule type="expression" priority="1" dxfId="0" stopIfTrue="1">
      <formula>$E19&gt;0</formula>
    </cfRule>
    <cfRule type="expression" priority="2" dxfId="1" stopIfTrue="1">
      <formula>$E19=0</formula>
    </cfRule>
  </conditionalFormatting>
  <conditionalFormatting sqref="A1:D1">
    <cfRule type="expression" priority="3" dxfId="2" stopIfTrue="1">
      <formula>#REF!=0</formula>
    </cfRule>
    <cfRule type="expression" priority="4" dxfId="3" stopIfTrue="1">
      <formula>#REF!&gt;0</formula>
    </cfRule>
  </conditionalFormatting>
  <dataValidations count="5">
    <dataValidation type="list" allowBlank="1" showInputMessage="1" showErrorMessage="1" sqref="Y9:Z9">
      <formula1>"-,Конквест,Заказчика"</formula1>
    </dataValidation>
    <dataValidation type="list" allowBlank="1" showInputMessage="1" showErrorMessage="1" sqref="Y11:Z11">
      <formula1>"_,0.7,1.2"</formula1>
    </dataValidation>
    <dataValidation type="list" allowBlank="1" showInputMessage="1" showErrorMessage="1" sqref="G8:H8">
      <formula1>"_,габаритам,осям,полю"</formula1>
    </dataValidation>
    <dataValidation type="list" allowBlank="1" showInputMessage="1" showErrorMessage="1" sqref="E4">
      <formula1>"ФАКСУ,ЭЛ. ПОЧТЕ"</formula1>
    </dataValidation>
    <dataValidation type="list" allowBlank="1" showInputMessage="1" showErrorMessage="1" sqref="G19:G20">
      <formula1>"-,1,2,3,4,5,6,7"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Алексей</dc:creator>
  <cp:keywords/>
  <dc:description/>
  <cp:lastModifiedBy>Иванов Алексей</cp:lastModifiedBy>
  <cp:lastPrinted>2009-03-04T08:04:21Z</cp:lastPrinted>
  <dcterms:created xsi:type="dcterms:W3CDTF">2009-02-04T09:21:10Z</dcterms:created>
  <dcterms:modified xsi:type="dcterms:W3CDTF">2009-03-04T13:25:36Z</dcterms:modified>
  <cp:category/>
  <cp:version/>
  <cp:contentType/>
  <cp:contentStatus/>
</cp:coreProperties>
</file>